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S:\320 PRODUCT PROGRAMS\Cookie 2023\MarComm Asset 2023\"/>
    </mc:Choice>
  </mc:AlternateContent>
  <xr:revisionPtr revIDLastSave="0" documentId="8_{FF140C0C-213F-4E0B-B08C-A8C747B9F9AB}" xr6:coauthVersionLast="47" xr6:coauthVersionMax="47" xr10:uidLastSave="{00000000-0000-0000-0000-000000000000}"/>
  <bookViews>
    <workbookView xWindow="-120" yWindow="-120" windowWidth="29040" windowHeight="15840" activeTab="6" xr2:uid="{00000000-000D-0000-FFFF-FFFF00000000}"/>
  </bookViews>
  <sheets>
    <sheet name="Daisy" sheetId="4" r:id="rId1"/>
    <sheet name="Brownie" sheetId="19" r:id="rId2"/>
    <sheet name="Junior" sheetId="20" r:id="rId3"/>
    <sheet name="Cadette" sheetId="21" r:id="rId4"/>
    <sheet name="Senior" sheetId="22" r:id="rId5"/>
    <sheet name="Ambassador" sheetId="23" r:id="rId6"/>
    <sheet name="Group" sheetId="24" r:id="rId7"/>
    <sheet name="Instructions" sheetId="11" r:id="rId8"/>
  </sheets>
  <definedNames>
    <definedName name="_xlnm.Print_Area" localSheetId="5">Ambassador!$A$6:$F$28</definedName>
    <definedName name="_xlnm.Print_Area" localSheetId="1">Brownie!$A$6:$F$28</definedName>
    <definedName name="_xlnm.Print_Area" localSheetId="3">Cadette!$A$6:$F$28</definedName>
    <definedName name="_xlnm.Print_Area" localSheetId="0">Daisy!$A$6:$F$28</definedName>
    <definedName name="_xlnm.Print_Area" localSheetId="6">Group!$A$6:$F$28</definedName>
    <definedName name="_xlnm.Print_Area" localSheetId="2">Junior!$A$6:$F$28</definedName>
    <definedName name="_xlnm.Print_Area" localSheetId="4">Senior!$A$6:$F$28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4" l="1"/>
  <c r="E27" i="24"/>
  <c r="C27" i="24"/>
  <c r="D26" i="24" s="1"/>
  <c r="F27" i="23"/>
  <c r="E27" i="23"/>
  <c r="C27" i="23"/>
  <c r="D26" i="23" s="1"/>
  <c r="F27" i="22"/>
  <c r="E27" i="22"/>
  <c r="C27" i="22"/>
  <c r="D26" i="22" s="1"/>
  <c r="F27" i="21"/>
  <c r="E27" i="21"/>
  <c r="C27" i="21"/>
  <c r="D26" i="21" s="1"/>
  <c r="F27" i="20"/>
  <c r="E27" i="20"/>
  <c r="C27" i="20"/>
  <c r="D26" i="20" s="1"/>
  <c r="F27" i="19"/>
  <c r="E27" i="19"/>
  <c r="C27" i="19"/>
  <c r="D25" i="19" s="1"/>
  <c r="D26" i="4"/>
  <c r="D25" i="4"/>
  <c r="D24" i="4"/>
  <c r="C27" i="4"/>
  <c r="D22" i="4" s="1"/>
  <c r="F27" i="4"/>
  <c r="D23" i="4" l="1"/>
  <c r="D19" i="4"/>
  <c r="D20" i="4"/>
  <c r="D21" i="4"/>
  <c r="D23" i="19"/>
  <c r="D26" i="19"/>
  <c r="D19" i="19"/>
  <c r="D22" i="19"/>
  <c r="D24" i="24"/>
  <c r="D25" i="24"/>
  <c r="D19" i="24"/>
  <c r="D23" i="24"/>
  <c r="D20" i="24"/>
  <c r="D21" i="24"/>
  <c r="D22" i="24"/>
  <c r="D21" i="23"/>
  <c r="D25" i="23"/>
  <c r="D19" i="23"/>
  <c r="D23" i="23"/>
  <c r="D20" i="23"/>
  <c r="D24" i="23"/>
  <c r="D22" i="23"/>
  <c r="D20" i="22"/>
  <c r="D24" i="22"/>
  <c r="D21" i="22"/>
  <c r="D25" i="22"/>
  <c r="D19" i="22"/>
  <c r="D23" i="22"/>
  <c r="D22" i="22"/>
  <c r="D21" i="21"/>
  <c r="D25" i="21"/>
  <c r="D19" i="21"/>
  <c r="D23" i="21"/>
  <c r="D20" i="21"/>
  <c r="D24" i="21"/>
  <c r="D22" i="21"/>
  <c r="D23" i="20"/>
  <c r="D20" i="20"/>
  <c r="D24" i="20"/>
  <c r="D19" i="20"/>
  <c r="D21" i="20"/>
  <c r="D25" i="20"/>
  <c r="D22" i="20"/>
  <c r="D20" i="19"/>
  <c r="D24" i="19"/>
  <c r="D21" i="19"/>
  <c r="D27" i="19" l="1"/>
  <c r="D11" i="19" s="1"/>
  <c r="D27" i="21"/>
  <c r="D11" i="21" s="1"/>
  <c r="D27" i="20"/>
  <c r="D11" i="20" s="1"/>
  <c r="D27" i="24"/>
  <c r="D27" i="23"/>
  <c r="D11" i="23" s="1"/>
  <c r="D27" i="22"/>
  <c r="D11" i="22" s="1"/>
  <c r="E27" i="4" l="1"/>
  <c r="D27" i="4" l="1"/>
  <c r="D11" i="4" l="1"/>
</calcChain>
</file>

<file path=xl/sharedStrings.xml><?xml version="1.0" encoding="utf-8"?>
<sst xmlns="http://schemas.openxmlformats.org/spreadsheetml/2006/main" count="229" uniqueCount="56">
  <si>
    <t>TROOP CASE TOTAL</t>
  </si>
  <si>
    <t>Peanut Butter Sandwich</t>
  </si>
  <si>
    <t xml:space="preserve"> </t>
  </si>
  <si>
    <t>Caramel deLites</t>
  </si>
  <si>
    <t>Peanut Butter Patties</t>
  </si>
  <si>
    <t>Thin Mint</t>
  </si>
  <si>
    <t>Shortbread</t>
  </si>
  <si>
    <t>Lemonades</t>
  </si>
  <si>
    <t>% Mix by Variety</t>
  </si>
  <si>
    <t>Order - in FULL CASES</t>
  </si>
  <si>
    <t>Phone</t>
  </si>
  <si>
    <t>Email</t>
  </si>
  <si>
    <t xml:space="preserve">Name </t>
  </si>
  <si>
    <t>Daisy</t>
  </si>
  <si>
    <t>Level</t>
  </si>
  <si>
    <t xml:space="preserve">Troop </t>
  </si>
  <si>
    <t>Service Unit</t>
  </si>
  <si>
    <t>Using the excel worksheet</t>
  </si>
  <si>
    <t># Girls Registered</t>
  </si>
  <si>
    <t xml:space="preserve">Enter the number of girls selling box highlighted in yellow.  </t>
  </si>
  <si>
    <t>All the numbers will change based on the council's PGA for your age level and the is based on the expected product mix</t>
  </si>
  <si>
    <t>Remember that this is a sample order - you can use the column to write in an order that you feel most comfortable with ordering.</t>
  </si>
  <si>
    <t>Toast-Yays</t>
  </si>
  <si>
    <t>ALL VARIETIES ARE INCASES OF 12 PACKAGES</t>
  </si>
  <si>
    <t>Brownie</t>
  </si>
  <si>
    <t>Junior</t>
  </si>
  <si>
    <t>Cadette</t>
  </si>
  <si>
    <t>Senior</t>
  </si>
  <si>
    <t>Ambassador</t>
  </si>
  <si>
    <t>Group</t>
  </si>
  <si>
    <t>Find your grade on the tabs below.   These numbers represent an average size troop in Eastern South Carolina in the 2021 Cookie Sale.</t>
  </si>
  <si>
    <t>Order must be entered into Smart Cookies by December 16, 2021</t>
  </si>
  <si>
    <t xml:space="preserve">INITIAL ORDER WORKSHEET </t>
  </si>
  <si>
    <t>Troop Initial Order Worksheet</t>
  </si>
  <si>
    <t>2021 Daisy Per Girl Average</t>
  </si>
  <si>
    <t xml:space="preserve">Potential order in cases based on 2021 sales </t>
  </si>
  <si>
    <t>Adventurefuls</t>
  </si>
  <si>
    <t>2021 average order based on Daisy troop with # of girls registered as listed above</t>
  </si>
  <si>
    <t>2022  Initial Case Order that I will place in Smart Cookies</t>
  </si>
  <si>
    <t>2021 Brownie Per Girl Average</t>
  </si>
  <si>
    <t>2021 average order based on Brownie troop with # of girls registered as listed above</t>
  </si>
  <si>
    <t>2021 Junior Per Girl Average</t>
  </si>
  <si>
    <t>2021 average order based on Junior troop with # of girls registered as listed above</t>
  </si>
  <si>
    <t>2021 Cadette Per Girl Average</t>
  </si>
  <si>
    <t>2021 average order based on Cadette troop with # of girls registered as listed above</t>
  </si>
  <si>
    <t>2021 Senior Per Girl Average</t>
  </si>
  <si>
    <t>2021 average order based on Senior troop with # of girls registered as listed above</t>
  </si>
  <si>
    <t xml:space="preserve">Current PGA based on 2022 Potential  Order column </t>
  </si>
  <si>
    <t>2021 Ambassador Per Girl Average</t>
  </si>
  <si>
    <t>2021 average order based on Ambassador troop with # of girls registered as listed above</t>
  </si>
  <si>
    <t>2021 average order based on Group troop with # of girls registered as listed above</t>
  </si>
  <si>
    <t>Column D9 - this is where to put your Troops last year PGA, this can be found on your Troops Dashboard. The Council PGA is 277.  Column C 11 is total registered girls, we assume they all will be selling, but this number can be changed based on the number of girls you know will be selling.  This is based on 75% of your total order, Column D the variety section, does the math for you, but you can always edit. For example, some troops take very few shortbread and peanut butter sandwichs up front.</t>
  </si>
  <si>
    <t>Order must be entered into Smart Cookies by January 9, 2023.</t>
  </si>
  <si>
    <t>2022 Group Per Girl Average</t>
  </si>
  <si>
    <t xml:space="preserve">Current PGA based on 2023 Potential  Order column </t>
  </si>
  <si>
    <t>Trefoils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</si>
</sst>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sz val="11"/>
      <color theme="1"/>
      <name val="Calibri"/>
      <family val="2"/>
      <scheme val="minor"/>
    </font>
    <font>
      <b/>
      <sz val="12"/>
      <color indexed="8"/>
      <name val="Calibri"/>
      <family val="2"/>
    </font>
    <font>
      <b/>
      <sz val="12"/>
      <name val="Calibri"/>
      <family val="2"/>
    </font>
    <font>
      <sz val="11"/>
      <color rgb="FF000000"/>
      <name val="Calibri"/>
      <family val="2"/>
      <scheme val="minor"/>
    </font>
    <font>
      <b/>
      <sz val="11"/>
      <name val="Calibri"/>
      <family val="2"/>
      <scheme val="minor"/>
    </font>
    <font>
      <b/>
      <sz val="11"/>
      <color indexed="8"/>
      <name val="Calibri"/>
      <family val="2"/>
    </font>
    <font>
      <b/>
      <sz val="14"/>
      <color indexed="8"/>
      <name val="Calibri"/>
      <family val="2"/>
    </font>
    <font>
      <b/>
      <sz val="16"/>
      <name val="Calibri"/>
      <family val="2"/>
    </font>
    <font>
      <u/>
      <sz val="11"/>
      <color theme="10"/>
      <name val="Calibri"/>
      <family val="2"/>
    </font>
    <font>
      <b/>
      <sz val="11"/>
      <name val="Calibri"/>
      <family val="2"/>
    </font>
    <font>
      <b/>
      <sz val="12"/>
      <color indexed="8"/>
      <name val="Arial Black"/>
      <family val="2"/>
    </font>
    <font>
      <b/>
      <sz val="18"/>
      <color indexed="8"/>
      <name val="Calibri"/>
      <family val="2"/>
    </font>
    <font>
      <b/>
      <sz val="10"/>
      <color rgb="FF000000"/>
      <name val="Calibri"/>
      <family val="2"/>
      <scheme val="minor"/>
    </font>
    <font>
      <b/>
      <sz val="10"/>
      <color indexed="8"/>
      <name val="Calibri"/>
      <family val="2"/>
    </font>
    <font>
      <b/>
      <sz val="11"/>
      <color theme="1"/>
      <name val="Calibri"/>
      <family val="2"/>
      <scheme val="minor"/>
    </font>
    <font>
      <b/>
      <sz val="12"/>
      <color rgb="FF000000"/>
      <name val="Calibri"/>
      <family val="2"/>
      <scheme val="minor"/>
    </font>
  </fonts>
  <fills count="14">
    <fill>
      <patternFill patternType="none"/>
    </fill>
    <fill>
      <patternFill patternType="gray125"/>
    </fill>
    <fill>
      <patternFill patternType="solid">
        <fgColor rgb="FFFF9900"/>
        <bgColor indexed="64"/>
      </patternFill>
    </fill>
    <fill>
      <patternFill patternType="solid">
        <fgColor rgb="FFCC99FF"/>
        <bgColor indexed="64"/>
      </patternFill>
    </fill>
    <fill>
      <patternFill patternType="solid">
        <fgColor rgb="FFFF3300"/>
        <bgColor indexed="64"/>
      </patternFill>
    </fill>
    <fill>
      <patternFill patternType="solid">
        <fgColor rgb="FF00CC00"/>
        <bgColor indexed="64"/>
      </patternFill>
    </fill>
    <fill>
      <patternFill patternType="solid">
        <fgColor rgb="FF3366FF"/>
        <bgColor indexed="64"/>
      </patternFill>
    </fill>
    <fill>
      <patternFill patternType="solid">
        <fgColor rgb="FFFFFF66"/>
        <bgColor indexed="64"/>
      </patternFill>
    </fill>
    <fill>
      <patternFill patternType="solid">
        <fgColor rgb="FF33CCCC"/>
        <bgColor indexed="64"/>
      </patternFill>
    </fill>
    <fill>
      <patternFill patternType="solid">
        <fgColor indexed="2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rgb="FFFFCC99"/>
        <bgColor indexed="64"/>
      </patternFill>
    </fill>
  </fills>
  <borders count="37">
    <border>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02">
    <xf numFmtId="0" fontId="0" fillId="0" borderId="0" xfId="0"/>
    <xf numFmtId="164" fontId="4" fillId="0" borderId="1" xfId="1" applyNumberFormat="1" applyFont="1" applyBorder="1" applyAlignment="1">
      <alignment horizontal="center"/>
    </xf>
    <xf numFmtId="1" fontId="3" fillId="2" borderId="5" xfId="0" applyNumberFormat="1" applyFont="1" applyFill="1" applyBorder="1" applyAlignment="1" applyProtection="1">
      <alignment horizontal="center" vertical="center"/>
    </xf>
    <xf numFmtId="1" fontId="3" fillId="3" borderId="8" xfId="0" applyNumberFormat="1" applyFont="1" applyFill="1" applyBorder="1" applyAlignment="1" applyProtection="1">
      <alignment horizontal="center" vertical="center"/>
    </xf>
    <xf numFmtId="1" fontId="3" fillId="3" borderId="8" xfId="0" applyNumberFormat="1" applyFont="1" applyFill="1" applyBorder="1" applyAlignment="1">
      <alignment horizontal="center" vertical="center"/>
    </xf>
    <xf numFmtId="1" fontId="3" fillId="4" borderId="8" xfId="0" applyNumberFormat="1" applyFont="1" applyFill="1" applyBorder="1" applyAlignment="1" applyProtection="1">
      <alignment horizontal="center" vertical="center"/>
    </xf>
    <xf numFmtId="1" fontId="3" fillId="4" borderId="8" xfId="0" applyNumberFormat="1" applyFont="1" applyFill="1" applyBorder="1" applyAlignment="1">
      <alignment horizontal="center" vertical="center"/>
    </xf>
    <xf numFmtId="1" fontId="3" fillId="5" borderId="8" xfId="0" applyNumberFormat="1" applyFont="1" applyFill="1" applyBorder="1" applyAlignment="1" applyProtection="1">
      <alignment horizontal="center" vertical="center"/>
    </xf>
    <xf numFmtId="1" fontId="3" fillId="5" borderId="8" xfId="0" applyNumberFormat="1" applyFont="1" applyFill="1" applyBorder="1" applyAlignment="1">
      <alignment horizontal="center" vertical="center"/>
    </xf>
    <xf numFmtId="1" fontId="3" fillId="6" borderId="8" xfId="0" applyNumberFormat="1" applyFont="1" applyFill="1" applyBorder="1" applyAlignment="1" applyProtection="1">
      <alignment horizontal="center" vertical="center"/>
    </xf>
    <xf numFmtId="1" fontId="3" fillId="6" borderId="8" xfId="0" applyNumberFormat="1" applyFont="1" applyFill="1" applyBorder="1" applyAlignment="1">
      <alignment horizontal="center" vertical="center"/>
    </xf>
    <xf numFmtId="1" fontId="3" fillId="7" borderId="8" xfId="0" applyNumberFormat="1" applyFont="1" applyFill="1" applyBorder="1" applyAlignment="1" applyProtection="1">
      <alignment horizontal="center" vertical="center"/>
    </xf>
    <xf numFmtId="1" fontId="3" fillId="7" borderId="8" xfId="0" applyNumberFormat="1" applyFont="1" applyFill="1" applyBorder="1" applyAlignment="1">
      <alignment horizontal="center" vertical="center"/>
    </xf>
    <xf numFmtId="1" fontId="3" fillId="8" borderId="8" xfId="0" applyNumberFormat="1" applyFont="1" applyFill="1" applyBorder="1" applyAlignment="1">
      <alignment horizontal="center" vertical="center"/>
    </xf>
    <xf numFmtId="9" fontId="6" fillId="9" borderId="8"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7" fillId="0" borderId="0" xfId="0" applyFont="1" applyBorder="1"/>
    <xf numFmtId="0" fontId="7" fillId="0" borderId="8" xfId="0" applyFont="1" applyBorder="1"/>
    <xf numFmtId="0" fontId="6" fillId="0" borderId="20" xfId="0" applyFont="1" applyBorder="1"/>
    <xf numFmtId="0" fontId="2" fillId="0" borderId="8" xfId="0" applyFont="1" applyBorder="1" applyAlignment="1">
      <alignment wrapText="1"/>
    </xf>
    <xf numFmtId="0" fontId="6" fillId="0" borderId="8" xfId="0" applyFont="1" applyBorder="1"/>
    <xf numFmtId="0" fontId="6" fillId="0" borderId="9" xfId="0" applyFont="1" applyBorder="1" applyAlignment="1">
      <alignment horizontal="right"/>
    </xf>
    <xf numFmtId="0" fontId="7" fillId="0" borderId="8" xfId="0" applyFont="1" applyBorder="1" applyAlignment="1">
      <alignment wrapText="1"/>
    </xf>
    <xf numFmtId="165" fontId="10" fillId="11" borderId="21" xfId="0" applyNumberFormat="1" applyFont="1" applyFill="1" applyBorder="1" applyAlignment="1">
      <alignment horizontal="right"/>
    </xf>
    <xf numFmtId="0" fontId="11" fillId="0" borderId="0" xfId="0" applyFont="1" applyAlignment="1">
      <alignment vertical="center"/>
    </xf>
    <xf numFmtId="0" fontId="8" fillId="0" borderId="0" xfId="0" applyFont="1" applyBorder="1" applyAlignment="1">
      <alignment horizontal="center"/>
    </xf>
    <xf numFmtId="0" fontId="7" fillId="0" borderId="22" xfId="0" applyFont="1" applyBorder="1"/>
    <xf numFmtId="165" fontId="6" fillId="0" borderId="8" xfId="0" applyNumberFormat="1" applyFont="1" applyBorder="1" applyAlignment="1">
      <alignment vertical="justify"/>
    </xf>
    <xf numFmtId="0" fontId="6" fillId="0" borderId="27" xfId="0" applyFont="1" applyBorder="1" applyAlignment="1"/>
    <xf numFmtId="1" fontId="3" fillId="2" borderId="8" xfId="0" applyNumberFormat="1" applyFont="1" applyFill="1" applyBorder="1" applyAlignment="1">
      <alignment horizontal="center" vertical="center"/>
    </xf>
    <xf numFmtId="0" fontId="8" fillId="0" borderId="0" xfId="0" applyFont="1" applyBorder="1" applyAlignment="1">
      <alignment horizontal="center"/>
    </xf>
    <xf numFmtId="1" fontId="3" fillId="12" borderId="8" xfId="0" applyNumberFormat="1" applyFont="1" applyFill="1" applyBorder="1" applyAlignment="1">
      <alignment horizontal="center" vertical="center"/>
    </xf>
    <xf numFmtId="1" fontId="3" fillId="13" borderId="8" xfId="0" applyNumberFormat="1" applyFont="1" applyFill="1" applyBorder="1" applyAlignment="1">
      <alignment horizontal="center" vertical="center"/>
    </xf>
    <xf numFmtId="1" fontId="3" fillId="12" borderId="5" xfId="0" applyNumberFormat="1" applyFont="1" applyFill="1" applyBorder="1" applyAlignment="1">
      <alignment horizontal="center" vertical="center"/>
    </xf>
    <xf numFmtId="1" fontId="3" fillId="0" borderId="32" xfId="0" applyNumberFormat="1" applyFont="1" applyBorder="1" applyAlignment="1">
      <alignment horizontal="center" vertical="center"/>
    </xf>
    <xf numFmtId="164" fontId="0" fillId="0" borderId="27" xfId="0" applyNumberFormat="1" applyBorder="1" applyAlignment="1">
      <alignment horizontal="center"/>
    </xf>
    <xf numFmtId="0" fontId="0" fillId="0" borderId="12" xfId="0" applyBorder="1" applyAlignment="1"/>
    <xf numFmtId="0" fontId="0" fillId="0" borderId="3" xfId="0" applyBorder="1" applyAlignment="1"/>
    <xf numFmtId="0" fontId="14" fillId="0" borderId="2" xfId="0" applyFont="1" applyBorder="1" applyAlignment="1">
      <alignment vertical="center" wrapText="1"/>
    </xf>
    <xf numFmtId="0" fontId="0" fillId="0" borderId="0" xfId="0" applyBorder="1"/>
    <xf numFmtId="0" fontId="14" fillId="0" borderId="0" xfId="0" applyFont="1" applyBorder="1" applyAlignment="1">
      <alignment vertical="center" wrapText="1"/>
    </xf>
    <xf numFmtId="9" fontId="0" fillId="0" borderId="0" xfId="0" applyNumberFormat="1" applyBorder="1"/>
    <xf numFmtId="0" fontId="6" fillId="0" borderId="0" xfId="0" applyFont="1" applyBorder="1" applyAlignment="1" applyProtection="1">
      <alignment horizontal="center"/>
    </xf>
    <xf numFmtId="0" fontId="12" fillId="0" borderId="0" xfId="0" applyFont="1" applyAlignment="1">
      <alignment horizontal="center"/>
    </xf>
    <xf numFmtId="0" fontId="0" fillId="0" borderId="0" xfId="0" applyAlignment="1">
      <alignment horizontal="center"/>
    </xf>
    <xf numFmtId="0" fontId="6" fillId="0" borderId="8" xfId="0" quotePrefix="1" applyFont="1" applyBorder="1" applyAlignment="1" applyProtection="1">
      <alignment horizontal="center" wrapText="1"/>
    </xf>
    <xf numFmtId="0" fontId="6" fillId="0" borderId="8" xfId="0" applyFont="1" applyBorder="1" applyAlignment="1" applyProtection="1">
      <alignment horizontal="center" wrapText="1"/>
    </xf>
    <xf numFmtId="0" fontId="7" fillId="0" borderId="17" xfId="0" applyFont="1" applyBorder="1" applyAlignment="1">
      <alignment horizontal="center"/>
    </xf>
    <xf numFmtId="0" fontId="7" fillId="0" borderId="16" xfId="0" applyFont="1" applyBorder="1" applyAlignment="1">
      <alignment horizontal="center"/>
    </xf>
    <xf numFmtId="0" fontId="7" fillId="0" borderId="13" xfId="0" applyFont="1" applyBorder="1" applyAlignment="1">
      <alignment horizontal="center"/>
    </xf>
    <xf numFmtId="0" fontId="6" fillId="0" borderId="8" xfId="0" applyFont="1" applyFill="1" applyBorder="1" applyAlignment="1" applyProtection="1">
      <alignment horizontal="center" wrapText="1"/>
    </xf>
    <xf numFmtId="0" fontId="6" fillId="10" borderId="8" xfId="0" applyFont="1" applyFill="1" applyBorder="1" applyAlignment="1" applyProtection="1">
      <alignment horizontal="center" wrapText="1"/>
    </xf>
    <xf numFmtId="0" fontId="6" fillId="0" borderId="22" xfId="0" applyFont="1" applyBorder="1" applyAlignment="1">
      <alignment horizontal="center" vertical="top" wrapText="1"/>
    </xf>
    <xf numFmtId="0" fontId="6" fillId="0" borderId="25" xfId="0" applyFont="1" applyBorder="1" applyAlignment="1">
      <alignment horizontal="center" vertical="top" wrapText="1"/>
    </xf>
    <xf numFmtId="0" fontId="9" fillId="0" borderId="22" xfId="2" applyBorder="1" applyAlignment="1" applyProtection="1">
      <alignment horizontal="center"/>
    </xf>
    <xf numFmtId="0" fontId="9" fillId="0" borderId="23" xfId="2" applyBorder="1" applyAlignment="1" applyProtection="1">
      <alignment horizontal="center"/>
    </xf>
    <xf numFmtId="0" fontId="9" fillId="0" borderId="25" xfId="2" applyBorder="1" applyAlignment="1" applyProtection="1">
      <alignment horizontal="center"/>
    </xf>
    <xf numFmtId="0" fontId="6" fillId="0" borderId="4" xfId="0" applyFont="1" applyBorder="1" applyAlignment="1" applyProtection="1">
      <alignment horizontal="center"/>
    </xf>
    <xf numFmtId="0" fontId="6" fillId="0" borderId="24" xfId="0" applyFont="1" applyBorder="1" applyAlignment="1" applyProtection="1">
      <alignment horizontal="center"/>
    </xf>
    <xf numFmtId="0" fontId="6" fillId="0" borderId="26" xfId="0" applyFont="1" applyBorder="1" applyAlignment="1" applyProtection="1">
      <alignment horizontal="center"/>
    </xf>
    <xf numFmtId="0" fontId="6" fillId="0" borderId="23" xfId="0" applyFont="1" applyBorder="1" applyAlignment="1" applyProtection="1">
      <alignment horizontal="center"/>
    </xf>
    <xf numFmtId="0" fontId="6" fillId="0" borderId="25" xfId="0" applyFont="1" applyBorder="1" applyAlignment="1" applyProtection="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8" fillId="0" borderId="19" xfId="0" applyFont="1" applyBorder="1" applyAlignment="1">
      <alignment horizontal="center"/>
    </xf>
    <xf numFmtId="0" fontId="8" fillId="0" borderId="0" xfId="0" applyFont="1" applyBorder="1" applyAlignment="1">
      <alignment horizontal="center"/>
    </xf>
    <xf numFmtId="0" fontId="7" fillId="0" borderId="28" xfId="0" applyFont="1" applyBorder="1" applyAlignment="1">
      <alignment horizontal="center"/>
    </xf>
    <xf numFmtId="0" fontId="7" fillId="0" borderId="1" xfId="0" applyFont="1" applyBorder="1" applyAlignment="1">
      <alignment horizontal="center"/>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16"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 xfId="0" applyFont="1" applyBorder="1" applyAlignment="1">
      <alignment horizontal="center" vertical="center" wrapText="1"/>
    </xf>
    <xf numFmtId="0" fontId="3" fillId="3"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13" borderId="10" xfId="0" applyFont="1" applyFill="1" applyBorder="1" applyAlignment="1">
      <alignment horizontal="left" vertical="center" wrapText="1"/>
    </xf>
    <xf numFmtId="0" fontId="3" fillId="13" borderId="9"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15" fillId="0" borderId="18" xfId="0" applyFont="1" applyBorder="1" applyAlignment="1">
      <alignment horizontal="center" wrapText="1"/>
    </xf>
    <xf numFmtId="0" fontId="15" fillId="0" borderId="33" xfId="0" applyFont="1" applyBorder="1" applyAlignment="1">
      <alignment horizontal="center" wrapText="1"/>
    </xf>
    <xf numFmtId="0" fontId="15" fillId="0" borderId="17" xfId="0" applyFont="1" applyBorder="1" applyAlignment="1">
      <alignment horizont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9900"/>
      <color rgb="FFCC99FF"/>
      <color rgb="FFFF3300"/>
      <color rgb="FF00CC00"/>
      <color rgb="FF3366FF"/>
      <color rgb="FFFFFF66"/>
      <color rgb="FF33CCCC"/>
      <color rgb="FFFFCC99"/>
      <color rgb="FFFFCC66"/>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321367</xdr:colOff>
      <xdr:row>3</xdr:row>
      <xdr:rowOff>152995</xdr:rowOff>
    </xdr:from>
    <xdr:to>
      <xdr:col>2</xdr:col>
      <xdr:colOff>803968</xdr:colOff>
      <xdr:row>5</xdr:row>
      <xdr:rowOff>200025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67" y="724495"/>
          <a:ext cx="2282826" cy="428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3</xdr:row>
      <xdr:rowOff>57150</xdr:rowOff>
    </xdr:from>
    <xdr:to>
      <xdr:col>2</xdr:col>
      <xdr:colOff>939801</xdr:colOff>
      <xdr:row>5</xdr:row>
      <xdr:rowOff>104180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628650"/>
          <a:ext cx="2282826" cy="428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561975</xdr:colOff>
      <xdr:row>2</xdr:row>
      <xdr:rowOff>152400</xdr:rowOff>
    </xdr:from>
    <xdr:to>
      <xdr:col>2</xdr:col>
      <xdr:colOff>1044576</xdr:colOff>
      <xdr:row>5</xdr:row>
      <xdr:rowOff>8930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 y="533400"/>
          <a:ext cx="2282826" cy="428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295275</xdr:colOff>
      <xdr:row>2</xdr:row>
      <xdr:rowOff>152400</xdr:rowOff>
    </xdr:from>
    <xdr:to>
      <xdr:col>2</xdr:col>
      <xdr:colOff>777876</xdr:colOff>
      <xdr:row>5</xdr:row>
      <xdr:rowOff>8930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533400"/>
          <a:ext cx="2282826" cy="4280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2</xdr:row>
      <xdr:rowOff>161925</xdr:rowOff>
    </xdr:from>
    <xdr:to>
      <xdr:col>2</xdr:col>
      <xdr:colOff>787401</xdr:colOff>
      <xdr:row>5</xdr:row>
      <xdr:rowOff>18455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542925"/>
          <a:ext cx="2282826" cy="4280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323850</xdr:colOff>
      <xdr:row>3</xdr:row>
      <xdr:rowOff>57150</xdr:rowOff>
    </xdr:from>
    <xdr:to>
      <xdr:col>2</xdr:col>
      <xdr:colOff>806451</xdr:colOff>
      <xdr:row>5</xdr:row>
      <xdr:rowOff>104180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628650"/>
          <a:ext cx="2282826" cy="4280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2</xdr:col>
      <xdr:colOff>209550</xdr:colOff>
      <xdr:row>4</xdr:row>
      <xdr:rowOff>57150</xdr:rowOff>
    </xdr:to>
    <xdr:pic>
      <xdr:nvPicPr>
        <xdr:cNvPr id="4" name="Picture 3">
          <a:extLst>
            <a:ext uri="{FF2B5EF4-FFF2-40B4-BE49-F238E27FC236}">
              <a16:creationId xmlns:a16="http://schemas.microsoft.com/office/drawing/2014/main" id="{920F9B4A-C1A7-1C28-7577-B9FE082819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241" r="28474" b="28600"/>
        <a:stretch/>
      </xdr:blipFill>
      <xdr:spPr>
        <a:xfrm>
          <a:off x="0" y="114300"/>
          <a:ext cx="2009775" cy="70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N30"/>
  <sheetViews>
    <sheetView workbookViewId="0">
      <selection activeCell="L30" sqref="L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10"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508</v>
      </c>
      <c r="E9" s="62" t="s">
        <v>34</v>
      </c>
      <c r="F9" s="63"/>
    </row>
    <row r="10" spans="1:9" ht="18.75" x14ac:dyDescent="0.3">
      <c r="A10" s="22" t="s">
        <v>14</v>
      </c>
      <c r="B10" s="50" t="s">
        <v>13</v>
      </c>
      <c r="C10" s="50"/>
      <c r="D10" s="21"/>
      <c r="E10" s="20"/>
      <c r="F10" s="18"/>
    </row>
    <row r="11" spans="1:9" ht="31.5" customHeight="1" x14ac:dyDescent="0.25">
      <c r="A11" s="19" t="s">
        <v>18</v>
      </c>
      <c r="B11" s="51">
        <v>6</v>
      </c>
      <c r="C11" s="51"/>
      <c r="D11" s="27">
        <f>D27*12/B11</f>
        <v>380</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25"/>
      <c r="E15" s="25"/>
      <c r="F15" s="28"/>
    </row>
    <row r="16" spans="1:9" ht="19.5" thickBot="1" x14ac:dyDescent="0.35">
      <c r="A16" s="66" t="s">
        <v>23</v>
      </c>
      <c r="B16" s="66"/>
      <c r="C16" s="66"/>
      <c r="D16" s="66"/>
      <c r="E16" s="66"/>
      <c r="F16" s="67"/>
    </row>
    <row r="17" spans="1:14" ht="45" customHeight="1" x14ac:dyDescent="0.25">
      <c r="A17" s="99" t="s">
        <v>37</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23</v>
      </c>
      <c r="E19" s="32"/>
      <c r="F19" s="1">
        <v>0.12</v>
      </c>
    </row>
    <row r="20" spans="1:14" ht="30.2" customHeight="1" thickBot="1" x14ac:dyDescent="0.3">
      <c r="A20" s="89" t="s">
        <v>22</v>
      </c>
      <c r="B20" s="90"/>
      <c r="C20" s="31"/>
      <c r="D20" s="13">
        <f t="shared" ref="D20:D21" si="0">ROUNDUP(($C$27*F20)*0.75,0)</f>
        <v>16</v>
      </c>
      <c r="E20" s="13"/>
      <c r="F20" s="1">
        <v>7.9000000000000001E-2</v>
      </c>
    </row>
    <row r="21" spans="1:14" ht="30.2" customHeight="1" thickBot="1" x14ac:dyDescent="0.3">
      <c r="A21" s="91" t="s">
        <v>7</v>
      </c>
      <c r="B21" s="92"/>
      <c r="C21" s="31"/>
      <c r="D21" s="12">
        <f t="shared" si="0"/>
        <v>22</v>
      </c>
      <c r="E21" s="11"/>
      <c r="F21" s="1">
        <v>0.113</v>
      </c>
    </row>
    <row r="22" spans="1:14" ht="30.2" customHeight="1" thickBot="1" x14ac:dyDescent="0.3">
      <c r="A22" s="93" t="s">
        <v>6</v>
      </c>
      <c r="B22" s="94"/>
      <c r="C22" s="31"/>
      <c r="D22" s="10">
        <f>ROUNDDOWN(($C$27*F22)*0.75,0)</f>
        <v>13</v>
      </c>
      <c r="E22" s="9"/>
      <c r="F22" s="1">
        <v>7.0000000000000007E-2</v>
      </c>
      <c r="N22" t="s">
        <v>2</v>
      </c>
    </row>
    <row r="23" spans="1:14" ht="30.2" customHeight="1" thickBot="1" x14ac:dyDescent="0.3">
      <c r="A23" s="95" t="s">
        <v>5</v>
      </c>
      <c r="B23" s="96"/>
      <c r="C23" s="31"/>
      <c r="D23" s="8">
        <f>ROUNDDOWN(($C$27*F23)*0.75,0)</f>
        <v>41</v>
      </c>
      <c r="E23" s="7"/>
      <c r="F23" s="1">
        <v>0.219</v>
      </c>
    </row>
    <row r="24" spans="1:14" ht="30.2" customHeight="1" thickBot="1" x14ac:dyDescent="0.3">
      <c r="A24" s="97" t="s">
        <v>4</v>
      </c>
      <c r="B24" s="98"/>
      <c r="C24" s="31"/>
      <c r="D24" s="6">
        <f>ROUNDDOWN(($C$27*F24)*0.75,0)</f>
        <v>26</v>
      </c>
      <c r="E24" s="5"/>
      <c r="F24" s="1">
        <v>0.14099999999999999</v>
      </c>
      <c r="H24" s="39" t="s">
        <v>2</v>
      </c>
    </row>
    <row r="25" spans="1:14" ht="30.2" customHeight="1" thickBot="1" x14ac:dyDescent="0.3">
      <c r="A25" s="81" t="s">
        <v>3</v>
      </c>
      <c r="B25" s="82"/>
      <c r="C25" s="31"/>
      <c r="D25" s="4">
        <f>ROUNDDOWN(($C$27*F25)*0.75,0)</f>
        <v>34</v>
      </c>
      <c r="E25" s="3"/>
      <c r="F25" s="1">
        <v>0.17899999999999999</v>
      </c>
      <c r="G25" t="s">
        <v>2</v>
      </c>
    </row>
    <row r="26" spans="1:14" ht="30.2" customHeight="1" thickBot="1" x14ac:dyDescent="0.3">
      <c r="A26" s="83" t="s">
        <v>1</v>
      </c>
      <c r="B26" s="84"/>
      <c r="C26" s="33"/>
      <c r="D26" s="29">
        <f>ROUNDDOWN(($C$27*F26)*0.75,0)</f>
        <v>15</v>
      </c>
      <c r="E26" s="2"/>
      <c r="F26" s="1">
        <v>7.9000000000000001E-2</v>
      </c>
    </row>
    <row r="27" spans="1:14" ht="30.2" customHeight="1" thickBot="1" x14ac:dyDescent="0.3">
      <c r="A27" s="85" t="s">
        <v>0</v>
      </c>
      <c r="B27" s="86"/>
      <c r="C27" s="34">
        <f>($D$9*$B$11)/12</f>
        <v>254</v>
      </c>
      <c r="D27" s="34">
        <f>SUM(D19:D26)</f>
        <v>190</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E17:E18"/>
    <mergeCell ref="F17:F18"/>
    <mergeCell ref="A28:F30"/>
    <mergeCell ref="A25:B25"/>
    <mergeCell ref="A26:B26"/>
    <mergeCell ref="A27:B27"/>
    <mergeCell ref="A19:B19"/>
    <mergeCell ref="A20:B20"/>
    <mergeCell ref="A21:B21"/>
    <mergeCell ref="A22:B22"/>
    <mergeCell ref="A23:B23"/>
    <mergeCell ref="A24:B24"/>
    <mergeCell ref="A17:C17"/>
    <mergeCell ref="B14:F14"/>
    <mergeCell ref="B12:F12"/>
    <mergeCell ref="E9:F9"/>
    <mergeCell ref="B15:C15"/>
    <mergeCell ref="A16:F16"/>
    <mergeCell ref="H13:I13"/>
    <mergeCell ref="A6:F6"/>
    <mergeCell ref="B8:C8"/>
    <mergeCell ref="D8:F8"/>
    <mergeCell ref="B9:C9"/>
    <mergeCell ref="B10:C10"/>
    <mergeCell ref="B11:C11"/>
    <mergeCell ref="E11:F11"/>
    <mergeCell ref="B13:F13"/>
  </mergeCells>
  <pageMargins left="0.25" right="0.25" top="0.75" bottom="0.75" header="0.3" footer="0.3"/>
  <pageSetup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N30"/>
  <sheetViews>
    <sheetView workbookViewId="0">
      <selection activeCell="A28" sqref="A28:F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9"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318.5</v>
      </c>
      <c r="E9" s="62" t="s">
        <v>39</v>
      </c>
      <c r="F9" s="63"/>
    </row>
    <row r="10" spans="1:9" ht="18.75" x14ac:dyDescent="0.3">
      <c r="A10" s="22" t="s">
        <v>14</v>
      </c>
      <c r="B10" s="50" t="s">
        <v>24</v>
      </c>
      <c r="C10" s="50"/>
      <c r="D10" s="21"/>
      <c r="E10" s="20"/>
      <c r="F10" s="18"/>
    </row>
    <row r="11" spans="1:9" ht="31.5" customHeight="1" x14ac:dyDescent="0.25">
      <c r="A11" s="19" t="s">
        <v>18</v>
      </c>
      <c r="B11" s="51">
        <v>12</v>
      </c>
      <c r="C11" s="51"/>
      <c r="D11" s="27">
        <f>D27*12/B11</f>
        <v>236</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40</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29</v>
      </c>
      <c r="E19" s="32"/>
      <c r="F19" s="1">
        <v>0.12</v>
      </c>
    </row>
    <row r="20" spans="1:14" ht="30.2" customHeight="1" thickBot="1" x14ac:dyDescent="0.3">
      <c r="A20" s="89" t="s">
        <v>22</v>
      </c>
      <c r="B20" s="90"/>
      <c r="C20" s="31"/>
      <c r="D20" s="13">
        <f t="shared" ref="D20:D21" si="0">ROUNDUP(($C$27*F20)*0.75,0)</f>
        <v>19</v>
      </c>
      <c r="E20" s="13"/>
      <c r="F20" s="1">
        <v>7.9000000000000001E-2</v>
      </c>
    </row>
    <row r="21" spans="1:14" ht="30.2" customHeight="1" thickBot="1" x14ac:dyDescent="0.3">
      <c r="A21" s="91" t="s">
        <v>7</v>
      </c>
      <c r="B21" s="92"/>
      <c r="C21" s="31"/>
      <c r="D21" s="12">
        <f t="shared" si="0"/>
        <v>27</v>
      </c>
      <c r="E21" s="11"/>
      <c r="F21" s="1">
        <v>0.113</v>
      </c>
    </row>
    <row r="22" spans="1:14" ht="30.2" customHeight="1" thickBot="1" x14ac:dyDescent="0.3">
      <c r="A22" s="93" t="s">
        <v>6</v>
      </c>
      <c r="B22" s="94"/>
      <c r="C22" s="31"/>
      <c r="D22" s="10">
        <f>ROUNDDOWN(($C$27*F22)*0.75,0)</f>
        <v>16</v>
      </c>
      <c r="E22" s="9"/>
      <c r="F22" s="1">
        <v>7.0000000000000007E-2</v>
      </c>
      <c r="N22" t="s">
        <v>2</v>
      </c>
    </row>
    <row r="23" spans="1:14" ht="30.2" customHeight="1" thickBot="1" x14ac:dyDescent="0.3">
      <c r="A23" s="95" t="s">
        <v>5</v>
      </c>
      <c r="B23" s="96"/>
      <c r="C23" s="31"/>
      <c r="D23" s="8">
        <f>ROUNDDOWN(($C$27*F23)*0.75,0)</f>
        <v>52</v>
      </c>
      <c r="E23" s="7"/>
      <c r="F23" s="1">
        <v>0.219</v>
      </c>
    </row>
    <row r="24" spans="1:14" ht="30.2" customHeight="1" thickBot="1" x14ac:dyDescent="0.3">
      <c r="A24" s="97" t="s">
        <v>4</v>
      </c>
      <c r="B24" s="98"/>
      <c r="C24" s="31"/>
      <c r="D24" s="6">
        <f>ROUNDDOWN(($C$27*F24)*0.75,0)</f>
        <v>33</v>
      </c>
      <c r="E24" s="5"/>
      <c r="F24" s="1">
        <v>0.14099999999999999</v>
      </c>
      <c r="H24" s="39" t="s">
        <v>2</v>
      </c>
    </row>
    <row r="25" spans="1:14" ht="30.2" customHeight="1" thickBot="1" x14ac:dyDescent="0.3">
      <c r="A25" s="81" t="s">
        <v>3</v>
      </c>
      <c r="B25" s="82"/>
      <c r="C25" s="31"/>
      <c r="D25" s="4">
        <f>ROUNDDOWN(($C$27*F25)*0.75,0)</f>
        <v>42</v>
      </c>
      <c r="E25" s="3"/>
      <c r="F25" s="1">
        <v>0.17899999999999999</v>
      </c>
      <c r="G25" t="s">
        <v>2</v>
      </c>
    </row>
    <row r="26" spans="1:14" ht="30.2" customHeight="1" thickBot="1" x14ac:dyDescent="0.3">
      <c r="A26" s="83" t="s">
        <v>1</v>
      </c>
      <c r="B26" s="84"/>
      <c r="C26" s="33"/>
      <c r="D26" s="29">
        <f>ROUNDDOWN(($C$27*F26)*0.75,0)</f>
        <v>18</v>
      </c>
      <c r="E26" s="2"/>
      <c r="F26" s="1">
        <v>7.9000000000000001E-2</v>
      </c>
    </row>
    <row r="27" spans="1:14" ht="30.2" customHeight="1" thickBot="1" x14ac:dyDescent="0.3">
      <c r="A27" s="85" t="s">
        <v>0</v>
      </c>
      <c r="B27" s="86"/>
      <c r="C27" s="34">
        <f>($D$9*$B$11)/12</f>
        <v>318.5</v>
      </c>
      <c r="D27" s="34">
        <f>SUM(D19:D26)</f>
        <v>236</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N30"/>
  <sheetViews>
    <sheetView workbookViewId="0">
      <selection activeCell="A28" sqref="A28:F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10"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876.9</v>
      </c>
      <c r="E9" s="62" t="s">
        <v>41</v>
      </c>
      <c r="F9" s="63"/>
    </row>
    <row r="10" spans="1:9" ht="18.75" x14ac:dyDescent="0.3">
      <c r="A10" s="22" t="s">
        <v>14</v>
      </c>
      <c r="B10" s="50" t="s">
        <v>25</v>
      </c>
      <c r="C10" s="50"/>
      <c r="D10" s="21"/>
      <c r="E10" s="20"/>
      <c r="F10" s="18"/>
    </row>
    <row r="11" spans="1:9" ht="31.5" customHeight="1" x14ac:dyDescent="0.25">
      <c r="A11" s="19" t="s">
        <v>18</v>
      </c>
      <c r="B11" s="51">
        <v>9</v>
      </c>
      <c r="C11" s="51"/>
      <c r="D11" s="27">
        <f>D27*12/B11</f>
        <v>656</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42</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60</v>
      </c>
      <c r="E19" s="32"/>
      <c r="F19" s="1">
        <v>0.12</v>
      </c>
    </row>
    <row r="20" spans="1:14" ht="30.2" customHeight="1" thickBot="1" x14ac:dyDescent="0.3">
      <c r="A20" s="89" t="s">
        <v>22</v>
      </c>
      <c r="B20" s="90"/>
      <c r="C20" s="31"/>
      <c r="D20" s="13">
        <f t="shared" ref="D20:D21" si="0">ROUNDUP(($C$27*F20)*0.75,0)</f>
        <v>39</v>
      </c>
      <c r="E20" s="13"/>
      <c r="F20" s="1">
        <v>7.9000000000000001E-2</v>
      </c>
    </row>
    <row r="21" spans="1:14" ht="30.2" customHeight="1" thickBot="1" x14ac:dyDescent="0.3">
      <c r="A21" s="91" t="s">
        <v>7</v>
      </c>
      <c r="B21" s="92"/>
      <c r="C21" s="31"/>
      <c r="D21" s="12">
        <f t="shared" si="0"/>
        <v>56</v>
      </c>
      <c r="E21" s="11"/>
      <c r="F21" s="1">
        <v>0.113</v>
      </c>
    </row>
    <row r="22" spans="1:14" ht="30.2" customHeight="1" thickBot="1" x14ac:dyDescent="0.3">
      <c r="A22" s="93" t="s">
        <v>6</v>
      </c>
      <c r="B22" s="94"/>
      <c r="C22" s="31"/>
      <c r="D22" s="10">
        <f>ROUNDDOWN(($C$27*F22)*0.75,0)</f>
        <v>34</v>
      </c>
      <c r="E22" s="9"/>
      <c r="F22" s="1">
        <v>7.0000000000000007E-2</v>
      </c>
      <c r="N22" t="s">
        <v>2</v>
      </c>
    </row>
    <row r="23" spans="1:14" ht="30.2" customHeight="1" thickBot="1" x14ac:dyDescent="0.3">
      <c r="A23" s="95" t="s">
        <v>5</v>
      </c>
      <c r="B23" s="96"/>
      <c r="C23" s="31"/>
      <c r="D23" s="8">
        <f>ROUNDDOWN(($C$27*F23)*0.75,0)</f>
        <v>108</v>
      </c>
      <c r="E23" s="7"/>
      <c r="F23" s="1">
        <v>0.219</v>
      </c>
    </row>
    <row r="24" spans="1:14" ht="30.2" customHeight="1" thickBot="1" x14ac:dyDescent="0.3">
      <c r="A24" s="97" t="s">
        <v>4</v>
      </c>
      <c r="B24" s="98"/>
      <c r="C24" s="31"/>
      <c r="D24" s="6">
        <f>ROUNDDOWN(($C$27*F24)*0.75,0)</f>
        <v>69</v>
      </c>
      <c r="E24" s="5"/>
      <c r="F24" s="1">
        <v>0.14099999999999999</v>
      </c>
      <c r="H24" s="39" t="s">
        <v>2</v>
      </c>
    </row>
    <row r="25" spans="1:14" ht="30.2" customHeight="1" thickBot="1" x14ac:dyDescent="0.3">
      <c r="A25" s="81" t="s">
        <v>3</v>
      </c>
      <c r="B25" s="82"/>
      <c r="C25" s="31"/>
      <c r="D25" s="4">
        <f>ROUNDDOWN(($C$27*F25)*0.75,0)</f>
        <v>88</v>
      </c>
      <c r="E25" s="3"/>
      <c r="F25" s="1">
        <v>0.17899999999999999</v>
      </c>
      <c r="G25" t="s">
        <v>2</v>
      </c>
    </row>
    <row r="26" spans="1:14" ht="30.2" customHeight="1" thickBot="1" x14ac:dyDescent="0.3">
      <c r="A26" s="83" t="s">
        <v>1</v>
      </c>
      <c r="B26" s="84"/>
      <c r="C26" s="33"/>
      <c r="D26" s="29">
        <f>ROUNDDOWN(($C$27*F26)*0.75,0)</f>
        <v>38</v>
      </c>
      <c r="E26" s="2"/>
      <c r="F26" s="1">
        <v>7.9000000000000001E-2</v>
      </c>
    </row>
    <row r="27" spans="1:14" ht="30.2" customHeight="1" thickBot="1" x14ac:dyDescent="0.3">
      <c r="A27" s="85" t="s">
        <v>0</v>
      </c>
      <c r="B27" s="86"/>
      <c r="C27" s="34">
        <f>($D$9*$B$11)/12</f>
        <v>657.67499999999995</v>
      </c>
      <c r="D27" s="34">
        <f>SUM(D19:D26)</f>
        <v>492</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N30"/>
  <sheetViews>
    <sheetView workbookViewId="0">
      <selection activeCell="A28" sqref="A28:F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9"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411.8</v>
      </c>
      <c r="E9" s="62" t="s">
        <v>43</v>
      </c>
      <c r="F9" s="63"/>
    </row>
    <row r="10" spans="1:9" ht="18.75" x14ac:dyDescent="0.3">
      <c r="A10" s="22" t="s">
        <v>14</v>
      </c>
      <c r="B10" s="50" t="s">
        <v>26</v>
      </c>
      <c r="C10" s="50"/>
      <c r="D10" s="21"/>
      <c r="E10" s="20"/>
      <c r="F10" s="18"/>
    </row>
    <row r="11" spans="1:9" ht="31.5" customHeight="1" x14ac:dyDescent="0.25">
      <c r="A11" s="19" t="s">
        <v>18</v>
      </c>
      <c r="B11" s="51">
        <v>8</v>
      </c>
      <c r="C11" s="51"/>
      <c r="D11" s="27">
        <f>D27*12/B11</f>
        <v>309</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44</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25</v>
      </c>
      <c r="E19" s="32"/>
      <c r="F19" s="1">
        <v>0.12</v>
      </c>
    </row>
    <row r="20" spans="1:14" ht="30.2" customHeight="1" thickBot="1" x14ac:dyDescent="0.3">
      <c r="A20" s="89" t="s">
        <v>22</v>
      </c>
      <c r="B20" s="90"/>
      <c r="C20" s="31"/>
      <c r="D20" s="13">
        <f t="shared" ref="D20:D21" si="0">ROUNDUP(($C$27*F20)*0.75,0)</f>
        <v>17</v>
      </c>
      <c r="E20" s="13"/>
      <c r="F20" s="1">
        <v>7.9000000000000001E-2</v>
      </c>
    </row>
    <row r="21" spans="1:14" ht="30.2" customHeight="1" thickBot="1" x14ac:dyDescent="0.3">
      <c r="A21" s="91" t="s">
        <v>7</v>
      </c>
      <c r="B21" s="92"/>
      <c r="C21" s="31"/>
      <c r="D21" s="12">
        <f t="shared" si="0"/>
        <v>24</v>
      </c>
      <c r="E21" s="11"/>
      <c r="F21" s="1">
        <v>0.113</v>
      </c>
    </row>
    <row r="22" spans="1:14" ht="30.2" customHeight="1" thickBot="1" x14ac:dyDescent="0.3">
      <c r="A22" s="93" t="s">
        <v>6</v>
      </c>
      <c r="B22" s="94"/>
      <c r="C22" s="31"/>
      <c r="D22" s="10">
        <f>ROUNDDOWN(($C$27*F22)*0.75,0)</f>
        <v>14</v>
      </c>
      <c r="E22" s="9"/>
      <c r="F22" s="1">
        <v>7.0000000000000007E-2</v>
      </c>
      <c r="N22" t="s">
        <v>2</v>
      </c>
    </row>
    <row r="23" spans="1:14" ht="30.2" customHeight="1" thickBot="1" x14ac:dyDescent="0.3">
      <c r="A23" s="95" t="s">
        <v>5</v>
      </c>
      <c r="B23" s="96"/>
      <c r="C23" s="31"/>
      <c r="D23" s="8">
        <f>ROUNDDOWN(($C$27*F23)*0.75,0)</f>
        <v>45</v>
      </c>
      <c r="E23" s="7"/>
      <c r="F23" s="1">
        <v>0.219</v>
      </c>
    </row>
    <row r="24" spans="1:14" ht="30.2" customHeight="1" thickBot="1" x14ac:dyDescent="0.3">
      <c r="A24" s="97" t="s">
        <v>4</v>
      </c>
      <c r="B24" s="98"/>
      <c r="C24" s="31"/>
      <c r="D24" s="6">
        <f>ROUNDDOWN(($C$27*F24)*0.75,0)</f>
        <v>29</v>
      </c>
      <c r="E24" s="5"/>
      <c r="F24" s="1">
        <v>0.14099999999999999</v>
      </c>
      <c r="H24" s="39" t="s">
        <v>2</v>
      </c>
    </row>
    <row r="25" spans="1:14" ht="30.2" customHeight="1" thickBot="1" x14ac:dyDescent="0.3">
      <c r="A25" s="81" t="s">
        <v>3</v>
      </c>
      <c r="B25" s="82"/>
      <c r="C25" s="31"/>
      <c r="D25" s="4">
        <f>ROUNDDOWN(($C$27*F25)*0.75,0)</f>
        <v>36</v>
      </c>
      <c r="E25" s="3"/>
      <c r="F25" s="1">
        <v>0.17899999999999999</v>
      </c>
      <c r="G25" t="s">
        <v>2</v>
      </c>
    </row>
    <row r="26" spans="1:14" ht="30.2" customHeight="1" thickBot="1" x14ac:dyDescent="0.3">
      <c r="A26" s="83" t="s">
        <v>1</v>
      </c>
      <c r="B26" s="84"/>
      <c r="C26" s="33"/>
      <c r="D26" s="29">
        <f>ROUNDDOWN(($C$27*F26)*0.75,0)</f>
        <v>16</v>
      </c>
      <c r="E26" s="2"/>
      <c r="F26" s="1">
        <v>7.9000000000000001E-2</v>
      </c>
    </row>
    <row r="27" spans="1:14" ht="30.2" customHeight="1" thickBot="1" x14ac:dyDescent="0.3">
      <c r="A27" s="85" t="s">
        <v>0</v>
      </c>
      <c r="B27" s="86"/>
      <c r="C27" s="34">
        <f>($D$9*$B$11)/12</f>
        <v>274.53333333333336</v>
      </c>
      <c r="D27" s="34">
        <f>SUM(D19:D26)</f>
        <v>206</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N30"/>
  <sheetViews>
    <sheetView workbookViewId="0">
      <selection activeCell="A28" sqref="A28:F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9"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462.5</v>
      </c>
      <c r="E9" s="62" t="s">
        <v>45</v>
      </c>
      <c r="F9" s="63"/>
    </row>
    <row r="10" spans="1:9" ht="18.75" x14ac:dyDescent="0.3">
      <c r="A10" s="22" t="s">
        <v>14</v>
      </c>
      <c r="B10" s="50" t="s">
        <v>27</v>
      </c>
      <c r="C10" s="50"/>
      <c r="D10" s="21"/>
      <c r="E10" s="20"/>
      <c r="F10" s="18"/>
    </row>
    <row r="11" spans="1:9" ht="31.5" customHeight="1" x14ac:dyDescent="0.25">
      <c r="A11" s="19" t="s">
        <v>18</v>
      </c>
      <c r="B11" s="51">
        <v>7</v>
      </c>
      <c r="C11" s="51"/>
      <c r="D11" s="27">
        <f>D27*12/B11</f>
        <v>344.57142857142856</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46</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25</v>
      </c>
      <c r="E19" s="32"/>
      <c r="F19" s="1">
        <v>0.12</v>
      </c>
    </row>
    <row r="20" spans="1:14" ht="30.2" customHeight="1" thickBot="1" x14ac:dyDescent="0.3">
      <c r="A20" s="89" t="s">
        <v>22</v>
      </c>
      <c r="B20" s="90"/>
      <c r="C20" s="31"/>
      <c r="D20" s="13">
        <f t="shared" ref="D20:D21" si="0">ROUNDUP(($C$27*F20)*0.75,0)</f>
        <v>16</v>
      </c>
      <c r="E20" s="13"/>
      <c r="F20" s="1">
        <v>7.9000000000000001E-2</v>
      </c>
    </row>
    <row r="21" spans="1:14" ht="30.2" customHeight="1" thickBot="1" x14ac:dyDescent="0.3">
      <c r="A21" s="91" t="s">
        <v>7</v>
      </c>
      <c r="B21" s="92"/>
      <c r="C21" s="31"/>
      <c r="D21" s="12">
        <f t="shared" si="0"/>
        <v>23</v>
      </c>
      <c r="E21" s="11"/>
      <c r="F21" s="1">
        <v>0.113</v>
      </c>
    </row>
    <row r="22" spans="1:14" ht="30.2" customHeight="1" thickBot="1" x14ac:dyDescent="0.3">
      <c r="A22" s="93" t="s">
        <v>6</v>
      </c>
      <c r="B22" s="94"/>
      <c r="C22" s="31"/>
      <c r="D22" s="10">
        <f>ROUNDDOWN(($C$27*F22)*0.75,0)</f>
        <v>14</v>
      </c>
      <c r="E22" s="9"/>
      <c r="F22" s="1">
        <v>7.0000000000000007E-2</v>
      </c>
      <c r="N22" t="s">
        <v>2</v>
      </c>
    </row>
    <row r="23" spans="1:14" ht="30.2" customHeight="1" thickBot="1" x14ac:dyDescent="0.3">
      <c r="A23" s="95" t="s">
        <v>5</v>
      </c>
      <c r="B23" s="96"/>
      <c r="C23" s="31"/>
      <c r="D23" s="8">
        <f>ROUNDDOWN(($C$27*F23)*0.75,0)</f>
        <v>44</v>
      </c>
      <c r="E23" s="7"/>
      <c r="F23" s="1">
        <v>0.219</v>
      </c>
    </row>
    <row r="24" spans="1:14" ht="30.2" customHeight="1" thickBot="1" x14ac:dyDescent="0.3">
      <c r="A24" s="97" t="s">
        <v>4</v>
      </c>
      <c r="B24" s="98"/>
      <c r="C24" s="31"/>
      <c r="D24" s="6">
        <f>ROUNDDOWN(($C$27*F24)*0.75,0)</f>
        <v>28</v>
      </c>
      <c r="E24" s="5"/>
      <c r="F24" s="1">
        <v>0.14099999999999999</v>
      </c>
      <c r="H24" s="39" t="s">
        <v>2</v>
      </c>
    </row>
    <row r="25" spans="1:14" ht="30.2" customHeight="1" thickBot="1" x14ac:dyDescent="0.3">
      <c r="A25" s="81" t="s">
        <v>3</v>
      </c>
      <c r="B25" s="82"/>
      <c r="C25" s="31"/>
      <c r="D25" s="4">
        <f>ROUNDDOWN(($C$27*F25)*0.75,0)</f>
        <v>36</v>
      </c>
      <c r="E25" s="3"/>
      <c r="F25" s="1">
        <v>0.17899999999999999</v>
      </c>
      <c r="G25" t="s">
        <v>2</v>
      </c>
    </row>
    <row r="26" spans="1:14" ht="30.2" customHeight="1" thickBot="1" x14ac:dyDescent="0.3">
      <c r="A26" s="83" t="s">
        <v>1</v>
      </c>
      <c r="B26" s="84"/>
      <c r="C26" s="33"/>
      <c r="D26" s="29">
        <f>ROUNDDOWN(($C$27*F26)*0.75,0)</f>
        <v>15</v>
      </c>
      <c r="E26" s="2"/>
      <c r="F26" s="1">
        <v>7.9000000000000001E-2</v>
      </c>
    </row>
    <row r="27" spans="1:14" ht="30.2" customHeight="1" thickBot="1" x14ac:dyDescent="0.3">
      <c r="A27" s="85" t="s">
        <v>0</v>
      </c>
      <c r="B27" s="86"/>
      <c r="C27" s="34">
        <f>($D$9*$B$11)/12</f>
        <v>269.79166666666669</v>
      </c>
      <c r="D27" s="34">
        <f>SUM(D19:D26)</f>
        <v>201</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N30"/>
  <sheetViews>
    <sheetView topLeftCell="A15" workbookViewId="0">
      <selection activeCell="A28" sqref="A28:F3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9" width="9.140625" style="39"/>
  </cols>
  <sheetData>
    <row r="6" spans="1:9" ht="23.25" x14ac:dyDescent="0.35">
      <c r="A6" s="43" t="s">
        <v>32</v>
      </c>
      <c r="B6" s="44"/>
      <c r="C6" s="44"/>
      <c r="D6" s="44"/>
      <c r="E6" s="44"/>
      <c r="F6" s="44"/>
    </row>
    <row r="7" spans="1:9" ht="30" customHeight="1" thickBot="1" x14ac:dyDescent="0.3">
      <c r="A7" s="24" t="s">
        <v>31</v>
      </c>
    </row>
    <row r="8" spans="1:9" ht="19.5" thickBot="1" x14ac:dyDescent="0.35">
      <c r="A8" s="22" t="s">
        <v>16</v>
      </c>
      <c r="B8" s="45"/>
      <c r="C8" s="46"/>
      <c r="D8" s="47" t="s">
        <v>33</v>
      </c>
      <c r="E8" s="48"/>
      <c r="F8" s="49"/>
    </row>
    <row r="9" spans="1:9" ht="18.75" x14ac:dyDescent="0.3">
      <c r="A9" s="22" t="s">
        <v>15</v>
      </c>
      <c r="B9" s="46"/>
      <c r="C9" s="46"/>
      <c r="D9" s="23">
        <v>452.2</v>
      </c>
      <c r="E9" s="62" t="s">
        <v>48</v>
      </c>
      <c r="F9" s="63"/>
    </row>
    <row r="10" spans="1:9" ht="18.75" x14ac:dyDescent="0.3">
      <c r="A10" s="22" t="s">
        <v>14</v>
      </c>
      <c r="B10" s="50" t="s">
        <v>28</v>
      </c>
      <c r="C10" s="50"/>
      <c r="D10" s="21"/>
      <c r="E10" s="20"/>
      <c r="F10" s="18"/>
    </row>
    <row r="11" spans="1:9" ht="31.5" customHeight="1" x14ac:dyDescent="0.25">
      <c r="A11" s="19" t="s">
        <v>18</v>
      </c>
      <c r="B11" s="51">
        <v>5</v>
      </c>
      <c r="C11" s="51"/>
      <c r="D11" s="27">
        <f>D27*12/B11</f>
        <v>333.6</v>
      </c>
      <c r="E11" s="52" t="s">
        <v>47</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49</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17</v>
      </c>
      <c r="E19" s="32"/>
      <c r="F19" s="1">
        <v>0.12</v>
      </c>
    </row>
    <row r="20" spans="1:14" ht="30.2" customHeight="1" thickBot="1" x14ac:dyDescent="0.3">
      <c r="A20" s="89" t="s">
        <v>22</v>
      </c>
      <c r="B20" s="90"/>
      <c r="C20" s="31"/>
      <c r="D20" s="13">
        <f t="shared" ref="D20:D21" si="0">ROUNDUP(($C$27*F20)*0.75,0)</f>
        <v>12</v>
      </c>
      <c r="E20" s="13"/>
      <c r="F20" s="1">
        <v>7.9000000000000001E-2</v>
      </c>
    </row>
    <row r="21" spans="1:14" ht="30.2" customHeight="1" thickBot="1" x14ac:dyDescent="0.3">
      <c r="A21" s="91" t="s">
        <v>7</v>
      </c>
      <c r="B21" s="92"/>
      <c r="C21" s="31"/>
      <c r="D21" s="12">
        <f t="shared" si="0"/>
        <v>16</v>
      </c>
      <c r="E21" s="11"/>
      <c r="F21" s="1">
        <v>0.113</v>
      </c>
    </row>
    <row r="22" spans="1:14" ht="30.2" customHeight="1" thickBot="1" x14ac:dyDescent="0.3">
      <c r="A22" s="93" t="s">
        <v>6</v>
      </c>
      <c r="B22" s="94"/>
      <c r="C22" s="31"/>
      <c r="D22" s="10">
        <f>ROUNDDOWN(($C$27*F22)*0.75,0)</f>
        <v>9</v>
      </c>
      <c r="E22" s="9"/>
      <c r="F22" s="1">
        <v>7.0000000000000007E-2</v>
      </c>
      <c r="N22" t="s">
        <v>2</v>
      </c>
    </row>
    <row r="23" spans="1:14" ht="30.2" customHeight="1" thickBot="1" x14ac:dyDescent="0.3">
      <c r="A23" s="95" t="s">
        <v>5</v>
      </c>
      <c r="B23" s="96"/>
      <c r="C23" s="31"/>
      <c r="D23" s="8">
        <f>ROUNDDOWN(($C$27*F23)*0.75,0)</f>
        <v>30</v>
      </c>
      <c r="E23" s="7"/>
      <c r="F23" s="1">
        <v>0.219</v>
      </c>
    </row>
    <row r="24" spans="1:14" ht="30.2" customHeight="1" thickBot="1" x14ac:dyDescent="0.3">
      <c r="A24" s="97" t="s">
        <v>4</v>
      </c>
      <c r="B24" s="98"/>
      <c r="C24" s="31"/>
      <c r="D24" s="6">
        <f>ROUNDDOWN(($C$27*F24)*0.75,0)</f>
        <v>19</v>
      </c>
      <c r="E24" s="5"/>
      <c r="F24" s="1">
        <v>0.14099999999999999</v>
      </c>
      <c r="H24" s="39" t="s">
        <v>2</v>
      </c>
    </row>
    <row r="25" spans="1:14" ht="30.2" customHeight="1" thickBot="1" x14ac:dyDescent="0.3">
      <c r="A25" s="81" t="s">
        <v>3</v>
      </c>
      <c r="B25" s="82"/>
      <c r="C25" s="31"/>
      <c r="D25" s="4">
        <f>ROUNDDOWN(($C$27*F25)*0.75,0)</f>
        <v>25</v>
      </c>
      <c r="E25" s="3"/>
      <c r="F25" s="1">
        <v>0.17899999999999999</v>
      </c>
      <c r="G25" t="s">
        <v>2</v>
      </c>
    </row>
    <row r="26" spans="1:14" ht="30.2" customHeight="1" thickBot="1" x14ac:dyDescent="0.3">
      <c r="A26" s="83" t="s">
        <v>1</v>
      </c>
      <c r="B26" s="84"/>
      <c r="C26" s="33"/>
      <c r="D26" s="29">
        <f>ROUNDDOWN(($C$27*F26)*0.75,0)</f>
        <v>11</v>
      </c>
      <c r="E26" s="2"/>
      <c r="F26" s="1">
        <v>7.9000000000000001E-2</v>
      </c>
    </row>
    <row r="27" spans="1:14" ht="30.2" customHeight="1" thickBot="1" x14ac:dyDescent="0.3">
      <c r="A27" s="85" t="s">
        <v>0</v>
      </c>
      <c r="B27" s="86"/>
      <c r="C27" s="34">
        <f>($D$9*$B$11)/12</f>
        <v>188.41666666666666</v>
      </c>
      <c r="D27" s="34">
        <f>SUM(D19:D26)</f>
        <v>139</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N30"/>
  <sheetViews>
    <sheetView tabSelected="1" workbookViewId="0">
      <selection activeCell="J10" sqref="J10"/>
    </sheetView>
  </sheetViews>
  <sheetFormatPr defaultRowHeight="15" x14ac:dyDescent="0.25"/>
  <cols>
    <col min="1" max="1" width="17.85546875" customWidth="1"/>
    <col min="3" max="3" width="19.42578125" customWidth="1"/>
    <col min="4" max="4" width="17" customWidth="1"/>
    <col min="5" max="5" width="13.5703125" customWidth="1"/>
    <col min="6" max="6" width="18.7109375" customWidth="1"/>
    <col min="8" max="9" width="9.140625" style="39"/>
  </cols>
  <sheetData>
    <row r="6" spans="1:9" ht="23.25" x14ac:dyDescent="0.35">
      <c r="A6" s="43" t="s">
        <v>32</v>
      </c>
      <c r="B6" s="44"/>
      <c r="C6" s="44"/>
      <c r="D6" s="44"/>
      <c r="E6" s="44"/>
      <c r="F6" s="44"/>
    </row>
    <row r="7" spans="1:9" ht="30" customHeight="1" thickBot="1" x14ac:dyDescent="0.3">
      <c r="A7" s="24" t="s">
        <v>52</v>
      </c>
    </row>
    <row r="8" spans="1:9" ht="19.5" thickBot="1" x14ac:dyDescent="0.35">
      <c r="A8" s="22" t="s">
        <v>16</v>
      </c>
      <c r="B8" s="45"/>
      <c r="C8" s="46"/>
      <c r="D8" s="47" t="s">
        <v>33</v>
      </c>
      <c r="E8" s="48"/>
      <c r="F8" s="49"/>
    </row>
    <row r="9" spans="1:9" ht="18.75" x14ac:dyDescent="0.3">
      <c r="A9" s="22" t="s">
        <v>15</v>
      </c>
      <c r="B9" s="46"/>
      <c r="C9" s="46"/>
      <c r="D9" s="23">
        <v>225</v>
      </c>
      <c r="E9" s="62" t="s">
        <v>53</v>
      </c>
      <c r="F9" s="63"/>
    </row>
    <row r="10" spans="1:9" ht="18.75" x14ac:dyDescent="0.3">
      <c r="A10" s="22" t="s">
        <v>14</v>
      </c>
      <c r="B10" s="50" t="s">
        <v>29</v>
      </c>
      <c r="C10" s="50"/>
      <c r="D10" s="21"/>
      <c r="E10" s="20"/>
      <c r="F10" s="18"/>
    </row>
    <row r="11" spans="1:9" ht="31.5" customHeight="1" x14ac:dyDescent="0.25">
      <c r="A11" s="19" t="s">
        <v>18</v>
      </c>
      <c r="B11" s="51">
        <v>10</v>
      </c>
      <c r="C11" s="51"/>
      <c r="D11" s="27">
        <v>225</v>
      </c>
      <c r="E11" s="52" t="s">
        <v>54</v>
      </c>
      <c r="F11" s="53"/>
    </row>
    <row r="12" spans="1:9" ht="36" customHeight="1" x14ac:dyDescent="0.3">
      <c r="A12" s="26" t="s">
        <v>12</v>
      </c>
      <c r="B12" s="60"/>
      <c r="C12" s="60"/>
      <c r="D12" s="60"/>
      <c r="E12" s="60"/>
      <c r="F12" s="61"/>
    </row>
    <row r="13" spans="1:9" ht="18.75" customHeight="1" x14ac:dyDescent="0.3">
      <c r="A13" s="17" t="s">
        <v>11</v>
      </c>
      <c r="B13" s="54"/>
      <c r="C13" s="55"/>
      <c r="D13" s="55"/>
      <c r="E13" s="55"/>
      <c r="F13" s="56"/>
      <c r="H13" s="42"/>
      <c r="I13" s="42"/>
    </row>
    <row r="14" spans="1:9" ht="18.75" customHeight="1" x14ac:dyDescent="0.3">
      <c r="A14" s="17" t="s">
        <v>10</v>
      </c>
      <c r="B14" s="57"/>
      <c r="C14" s="58"/>
      <c r="D14" s="58"/>
      <c r="E14" s="58"/>
      <c r="F14" s="59"/>
    </row>
    <row r="15" spans="1:9" ht="18.75" customHeight="1" x14ac:dyDescent="0.35">
      <c r="A15" s="16"/>
      <c r="B15" s="64" t="s">
        <v>9</v>
      </c>
      <c r="C15" s="65"/>
      <c r="D15" s="30"/>
      <c r="E15" s="30"/>
      <c r="F15" s="28"/>
    </row>
    <row r="16" spans="1:9" ht="19.5" thickBot="1" x14ac:dyDescent="0.35">
      <c r="A16" s="66" t="s">
        <v>23</v>
      </c>
      <c r="B16" s="66"/>
      <c r="C16" s="66"/>
      <c r="D16" s="66"/>
      <c r="E16" s="66"/>
      <c r="F16" s="67"/>
    </row>
    <row r="17" spans="1:14" ht="45" customHeight="1" x14ac:dyDescent="0.25">
      <c r="A17" s="99" t="s">
        <v>50</v>
      </c>
      <c r="B17" s="100"/>
      <c r="C17" s="101"/>
      <c r="D17" s="15" t="s">
        <v>35</v>
      </c>
      <c r="E17" s="68" t="s">
        <v>38</v>
      </c>
      <c r="F17" s="70" t="s">
        <v>8</v>
      </c>
      <c r="I17" s="40"/>
    </row>
    <row r="18" spans="1:14" x14ac:dyDescent="0.25">
      <c r="A18" s="36"/>
      <c r="B18" s="37"/>
      <c r="C18" s="38"/>
      <c r="D18" s="14">
        <v>0.75</v>
      </c>
      <c r="E18" s="69"/>
      <c r="F18" s="71"/>
      <c r="H18" s="41"/>
    </row>
    <row r="19" spans="1:14" ht="30.2" customHeight="1" thickBot="1" x14ac:dyDescent="0.3">
      <c r="A19" s="87" t="s">
        <v>36</v>
      </c>
      <c r="B19" s="88"/>
      <c r="C19" s="31"/>
      <c r="D19" s="32">
        <f>ROUNDUP(($C$27*F19)*0.75,0)</f>
        <v>17</v>
      </c>
      <c r="E19" s="32"/>
      <c r="F19" s="1">
        <v>0.12</v>
      </c>
    </row>
    <row r="20" spans="1:14" ht="30.2" customHeight="1" thickBot="1" x14ac:dyDescent="0.3">
      <c r="A20" s="89" t="s">
        <v>22</v>
      </c>
      <c r="B20" s="90"/>
      <c r="C20" s="31"/>
      <c r="D20" s="13">
        <f t="shared" ref="D20:D21" si="0">ROUNDUP(($C$27*F20)*0.75,0)</f>
        <v>12</v>
      </c>
      <c r="E20" s="13"/>
      <c r="F20" s="1">
        <v>7.9000000000000001E-2</v>
      </c>
    </row>
    <row r="21" spans="1:14" ht="30.2" customHeight="1" thickBot="1" x14ac:dyDescent="0.3">
      <c r="A21" s="91" t="s">
        <v>7</v>
      </c>
      <c r="B21" s="92"/>
      <c r="C21" s="31"/>
      <c r="D21" s="12">
        <f t="shared" si="0"/>
        <v>16</v>
      </c>
      <c r="E21" s="11"/>
      <c r="F21" s="1">
        <v>0.113</v>
      </c>
    </row>
    <row r="22" spans="1:14" ht="30.2" customHeight="1" thickBot="1" x14ac:dyDescent="0.3">
      <c r="A22" s="93" t="s">
        <v>55</v>
      </c>
      <c r="B22" s="94"/>
      <c r="C22" s="31"/>
      <c r="D22" s="10">
        <f>ROUNDDOWN(($C$27*F22)*0.75,0)</f>
        <v>9</v>
      </c>
      <c r="E22" s="9"/>
      <c r="F22" s="1">
        <v>7.0000000000000007E-2</v>
      </c>
      <c r="N22" t="s">
        <v>2</v>
      </c>
    </row>
    <row r="23" spans="1:14" ht="30.2" customHeight="1" thickBot="1" x14ac:dyDescent="0.3">
      <c r="A23" s="95" t="s">
        <v>5</v>
      </c>
      <c r="B23" s="96"/>
      <c r="C23" s="31"/>
      <c r="D23" s="8">
        <f>ROUNDDOWN(($C$27*F23)*0.75,0)</f>
        <v>30</v>
      </c>
      <c r="E23" s="7"/>
      <c r="F23" s="1">
        <v>0.219</v>
      </c>
    </row>
    <row r="24" spans="1:14" ht="30.2" customHeight="1" thickBot="1" x14ac:dyDescent="0.3">
      <c r="A24" s="97" t="s">
        <v>4</v>
      </c>
      <c r="B24" s="98"/>
      <c r="C24" s="31"/>
      <c r="D24" s="6">
        <f>ROUNDDOWN(($C$27*F24)*0.75,0)</f>
        <v>19</v>
      </c>
      <c r="E24" s="5"/>
      <c r="F24" s="1">
        <v>0.14099999999999999</v>
      </c>
      <c r="H24" s="39" t="s">
        <v>2</v>
      </c>
    </row>
    <row r="25" spans="1:14" ht="30.2" customHeight="1" thickBot="1" x14ac:dyDescent="0.3">
      <c r="A25" s="81" t="s">
        <v>3</v>
      </c>
      <c r="B25" s="82"/>
      <c r="C25" s="31"/>
      <c r="D25" s="4">
        <f>ROUNDDOWN(($C$27*F25)*0.75,0)</f>
        <v>25</v>
      </c>
      <c r="E25" s="3"/>
      <c r="F25" s="1">
        <v>0.17899999999999999</v>
      </c>
      <c r="G25" t="s">
        <v>2</v>
      </c>
    </row>
    <row r="26" spans="1:14" ht="30.2" customHeight="1" thickBot="1" x14ac:dyDescent="0.3">
      <c r="A26" s="83" t="s">
        <v>1</v>
      </c>
      <c r="B26" s="84"/>
      <c r="C26" s="33"/>
      <c r="D26" s="29">
        <f>ROUNDDOWN(($C$27*F26)*0.75,0)</f>
        <v>11</v>
      </c>
      <c r="E26" s="2"/>
      <c r="F26" s="1">
        <v>7.9000000000000001E-2</v>
      </c>
    </row>
    <row r="27" spans="1:14" ht="30.2" customHeight="1" thickBot="1" x14ac:dyDescent="0.3">
      <c r="A27" s="85" t="s">
        <v>0</v>
      </c>
      <c r="B27" s="86"/>
      <c r="C27" s="34">
        <f>($D$9*$B$11)/12</f>
        <v>187.5</v>
      </c>
      <c r="D27" s="34">
        <f>SUM(D19:D26)</f>
        <v>139</v>
      </c>
      <c r="E27" s="34">
        <f>SUM(E19:E26)</f>
        <v>0</v>
      </c>
      <c r="F27" s="35">
        <f>SUM(F19:F26)</f>
        <v>1</v>
      </c>
    </row>
    <row r="28" spans="1:14" ht="39.950000000000003" customHeight="1" x14ac:dyDescent="0.25">
      <c r="A28" s="72" t="s">
        <v>51</v>
      </c>
      <c r="B28" s="73"/>
      <c r="C28" s="73"/>
      <c r="D28" s="73"/>
      <c r="E28" s="73"/>
      <c r="F28" s="74"/>
    </row>
    <row r="29" spans="1:14" ht="39.950000000000003" customHeight="1" x14ac:dyDescent="0.25">
      <c r="A29" s="75"/>
      <c r="B29" s="76"/>
      <c r="C29" s="76"/>
      <c r="D29" s="76"/>
      <c r="E29" s="76"/>
      <c r="F29" s="77"/>
    </row>
    <row r="30" spans="1:14" ht="39.950000000000003" customHeight="1" thickBot="1" x14ac:dyDescent="0.3">
      <c r="A30" s="78"/>
      <c r="B30" s="79"/>
      <c r="C30" s="79"/>
      <c r="D30" s="79"/>
      <c r="E30" s="79"/>
      <c r="F30" s="80"/>
    </row>
  </sheetData>
  <sheetProtection selectLockedCells="1"/>
  <protectedRanges>
    <protectedRange sqref="B8:C14" name="Troop Data"/>
    <protectedRange sqref="D18" name="Percentage Entry"/>
    <protectedRange sqref="E19:E26" name="Initial Order column"/>
  </protectedRanges>
  <mergeCells count="27">
    <mergeCell ref="H13:I13"/>
    <mergeCell ref="B14:F14"/>
    <mergeCell ref="A6:F6"/>
    <mergeCell ref="B8:C8"/>
    <mergeCell ref="D8:F8"/>
    <mergeCell ref="B9:C9"/>
    <mergeCell ref="E9:F9"/>
    <mergeCell ref="B10:C10"/>
    <mergeCell ref="A19:B19"/>
    <mergeCell ref="B11:C11"/>
    <mergeCell ref="E11:F11"/>
    <mergeCell ref="B12:F12"/>
    <mergeCell ref="B13:F13"/>
    <mergeCell ref="B15:C15"/>
    <mergeCell ref="A16:F16"/>
    <mergeCell ref="A17:C17"/>
    <mergeCell ref="E17:E18"/>
    <mergeCell ref="F17:F18"/>
    <mergeCell ref="A26:B26"/>
    <mergeCell ref="A27:B27"/>
    <mergeCell ref="A28:F30"/>
    <mergeCell ref="A20:B20"/>
    <mergeCell ref="A21:B21"/>
    <mergeCell ref="A22:B22"/>
    <mergeCell ref="A23:B23"/>
    <mergeCell ref="A24:B24"/>
    <mergeCell ref="A25:B25"/>
  </mergeCells>
  <pageMargins left="0.25" right="0.25" top="0.75" bottom="0.75" header="0.3" footer="0.3"/>
  <pageSetup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7"/>
  <sheetViews>
    <sheetView workbookViewId="0">
      <selection activeCell="A9" sqref="A9"/>
    </sheetView>
  </sheetViews>
  <sheetFormatPr defaultRowHeight="15" x14ac:dyDescent="0.25"/>
  <sheetData>
    <row r="2" spans="1:1" x14ac:dyDescent="0.25">
      <c r="A2" t="s">
        <v>17</v>
      </c>
    </row>
    <row r="4" spans="1:1" x14ac:dyDescent="0.25">
      <c r="A4" t="s">
        <v>30</v>
      </c>
    </row>
    <row r="5" spans="1:1" x14ac:dyDescent="0.25">
      <c r="A5" t="s">
        <v>19</v>
      </c>
    </row>
    <row r="6" spans="1:1" x14ac:dyDescent="0.25">
      <c r="A6" t="s">
        <v>20</v>
      </c>
    </row>
    <row r="7" spans="1:1" x14ac:dyDescent="0.25">
      <c r="A7"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0173FE6BD4F84E9ABE95B5809704C8" ma:contentTypeVersion="14" ma:contentTypeDescription="Create a new document." ma:contentTypeScope="" ma:versionID="e7f8247986e80a2aa9ef9911345e546c">
  <xsd:schema xmlns:xsd="http://www.w3.org/2001/XMLSchema" xmlns:xs="http://www.w3.org/2001/XMLSchema" xmlns:p="http://schemas.microsoft.com/office/2006/metadata/properties" xmlns:ns3="53b6634b-dc45-4fd4-b564-056be3046950" xmlns:ns4="504b1dc5-f34c-423d-b8a1-6f0163427682" targetNamespace="http://schemas.microsoft.com/office/2006/metadata/properties" ma:root="true" ma:fieldsID="5adb17a8736a29f9eb06b8170a96835a" ns3:_="" ns4:_="">
    <xsd:import namespace="53b6634b-dc45-4fd4-b564-056be3046950"/>
    <xsd:import namespace="504b1dc5-f34c-423d-b8a1-6f01634276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634b-dc45-4fd4-b564-056be304695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b1dc5-f34c-423d-b8a1-6f01634276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73DF63-047A-4D14-9D6B-C39AADD20C15}">
  <ds:schemaRefs>
    <ds:schemaRef ds:uri="http://schemas.microsoft.com/sharepoint/v3/contenttype/forms"/>
  </ds:schemaRefs>
</ds:datastoreItem>
</file>

<file path=customXml/itemProps2.xml><?xml version="1.0" encoding="utf-8"?>
<ds:datastoreItem xmlns:ds="http://schemas.openxmlformats.org/officeDocument/2006/customXml" ds:itemID="{CB871BB3-91EF-48F6-B2DC-35A7A18E2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634b-dc45-4fd4-b564-056be3046950"/>
    <ds:schemaRef ds:uri="504b1dc5-f34c-423d-b8a1-6f01634276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D7F5D6-D5CE-49A2-8E91-88225267499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4b1dc5-f34c-423d-b8a1-6f0163427682"/>
    <ds:schemaRef ds:uri="http://purl.org/dc/elements/1.1/"/>
    <ds:schemaRef ds:uri="http://schemas.microsoft.com/office/2006/metadata/properties"/>
    <ds:schemaRef ds:uri="53b6634b-dc45-4fd4-b564-056be304695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Daisy</vt:lpstr>
      <vt:lpstr>Brownie</vt:lpstr>
      <vt:lpstr>Junior</vt:lpstr>
      <vt:lpstr>Cadette</vt:lpstr>
      <vt:lpstr>Senior</vt:lpstr>
      <vt:lpstr>Ambassador</vt:lpstr>
      <vt:lpstr>Group</vt:lpstr>
      <vt:lpstr>Instructions</vt:lpstr>
      <vt:lpstr>Ambassador!Print_Area</vt:lpstr>
      <vt:lpstr>Brownie!Print_Area</vt:lpstr>
      <vt:lpstr>Cadette!Print_Area</vt:lpstr>
      <vt:lpstr>Daisy!Print_Area</vt:lpstr>
      <vt:lpstr>Group!Print_Area</vt:lpstr>
      <vt:lpstr>Junior!Print_Area</vt:lpstr>
      <vt:lpstr>Senior!Print_Area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alauzier</dc:creator>
  <cp:lastModifiedBy>Michele Lofte</cp:lastModifiedBy>
  <dcterms:created xsi:type="dcterms:W3CDTF">2015-09-11T17:18:38Z</dcterms:created>
  <dcterms:modified xsi:type="dcterms:W3CDTF">2022-12-12T17:39:44Z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0x0101001D0173FE6BD4F84E9ABE95B5809704C8</vt:lpwstr>
  </property>
</Properties>
</file>